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" l="1"/>
  <c r="G23" i="1"/>
  <c r="M25" i="1" l="1"/>
  <c r="M23" i="1"/>
  <c r="M21" i="1"/>
  <c r="M22" i="1"/>
  <c r="M20" i="1"/>
  <c r="L22" i="1"/>
  <c r="L21" i="1"/>
  <c r="L20" i="1"/>
  <c r="L23" i="1"/>
  <c r="L25" i="1" s="1"/>
  <c r="K22" i="1"/>
  <c r="K21" i="1"/>
  <c r="K20" i="1"/>
  <c r="J22" i="1"/>
  <c r="J21" i="1"/>
  <c r="J20" i="1"/>
  <c r="I22" i="1"/>
  <c r="I21" i="1"/>
  <c r="I20" i="1"/>
  <c r="G21" i="1" l="1"/>
  <c r="G20" i="1"/>
  <c r="G22" i="1" l="1"/>
  <c r="K23" i="1"/>
  <c r="K25" i="1" s="1"/>
  <c r="I23" i="1"/>
  <c r="J23" i="1"/>
  <c r="I25" i="1" l="1"/>
  <c r="G25" i="1"/>
  <c r="J25" i="1"/>
</calcChain>
</file>

<file path=xl/sharedStrings.xml><?xml version="1.0" encoding="utf-8"?>
<sst xmlns="http://schemas.openxmlformats.org/spreadsheetml/2006/main" count="29" uniqueCount="28">
  <si>
    <t>Приложение №3</t>
  </si>
  <si>
    <t>к  договору  подряда №______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</si>
  <si>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</si>
  <si>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</si>
  <si>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</si>
  <si>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</si>
  <si>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</si>
  <si>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</si>
  <si>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</si>
  <si>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</si>
  <si>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</si>
  <si>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</si>
  <si>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</si>
  <si>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</si>
  <si>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</si>
  <si>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</si>
  <si>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</si>
  <si>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от ____ __________2024 г.</t>
  </si>
  <si>
    <t>Расчет стоимости проектных работ  № СКС-2023-П-З-728</t>
  </si>
  <si>
    <t>Разработка рабочей документации по объекту: "Устройство крепления удерживающих систем по адресу: ул. Луначарского, 56  "</t>
  </si>
  <si>
    <t>Высота - СИЗ</t>
  </si>
  <si>
    <t>Т-Сервис</t>
  </si>
  <si>
    <t>Высота-М</t>
  </si>
  <si>
    <t>Графика Солюшен</t>
  </si>
  <si>
    <t>Разработка основных проектных решений, в соответствии с ЗП</t>
  </si>
  <si>
    <t>Разработка рабочей документации в соответсвии с ЗП</t>
  </si>
  <si>
    <t>Согласования документации с заинтересованными организациями, лицами</t>
  </si>
  <si>
    <t xml:space="preserve"> ____ __________2024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</si>
</sst>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29"/>
  <sheetViews>
    <sheetView tabSelected="1" zoomScaleNormal="100" workbookViewId="0">
      <selection activeCell="I1" sqref="I1:M1048576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3" width="20.7109375" style="2" hidden="1" customWidth="1"/>
    <col min="14" max="14" width="31.140625" style="1" customWidth="1"/>
    <col min="15" max="15" width="13.7109375" style="1" customWidth="1"/>
    <col min="16" max="1026" width="9.140625" style="1"/>
  </cols>
  <sheetData>
    <row r="1" spans="1:14" s="3" customFormat="1" ht="12.75" x14ac:dyDescent="0.2">
      <c r="F1" s="4"/>
      <c r="G1" s="5" t="s">
        <v>0</v>
      </c>
      <c r="H1" s="4"/>
      <c r="I1" s="2"/>
      <c r="J1" s="2"/>
      <c r="K1" s="2"/>
      <c r="L1" s="2"/>
      <c r="M1" s="2"/>
      <c r="N1" s="2"/>
    </row>
    <row r="2" spans="1:14" s="3" customFormat="1" ht="12.75" x14ac:dyDescent="0.2">
      <c r="E2" s="4"/>
      <c r="F2" s="29" t="s">
        <v>1</v>
      </c>
      <c r="G2" s="29"/>
      <c r="H2" s="4"/>
      <c r="I2" s="2"/>
      <c r="J2" s="2"/>
      <c r="K2" s="2"/>
      <c r="L2" s="2"/>
      <c r="M2" s="2"/>
      <c r="N2" s="2"/>
    </row>
    <row r="3" spans="1:14" s="3" customFormat="1" ht="18.75" customHeight="1" x14ac:dyDescent="0.2">
      <c r="F3" s="4"/>
      <c r="G3" s="5" t="s">
        <v>17</v>
      </c>
      <c r="H3" s="4"/>
      <c r="I3" s="2"/>
      <c r="J3" s="2"/>
      <c r="K3" s="2"/>
      <c r="L3" s="2"/>
      <c r="M3" s="2"/>
      <c r="N3" s="2"/>
    </row>
    <row r="4" spans="1:14" s="3" customFormat="1" ht="12.75" x14ac:dyDescent="0.2">
      <c r="I4" s="2"/>
      <c r="J4" s="2"/>
      <c r="K4" s="2"/>
      <c r="L4" s="2"/>
      <c r="M4" s="2"/>
      <c r="N4" s="2"/>
    </row>
    <row r="5" spans="1:14" s="3" customFormat="1" ht="12.75" x14ac:dyDescent="0.2">
      <c r="I5" s="2"/>
      <c r="J5" s="2"/>
      <c r="K5" s="2"/>
      <c r="L5" s="2"/>
      <c r="M5" s="2"/>
      <c r="N5" s="2"/>
    </row>
    <row r="6" spans="1:14" s="6" customFormat="1" ht="12.75" x14ac:dyDescent="0.2">
      <c r="A6" s="6" t="s">
        <v>2</v>
      </c>
      <c r="F6" s="6" t="s">
        <v>3</v>
      </c>
      <c r="I6" s="7"/>
      <c r="J6" s="7"/>
      <c r="K6" s="7"/>
      <c r="L6" s="7"/>
      <c r="M6" s="7"/>
      <c r="N6" s="7"/>
    </row>
    <row r="7" spans="1:14" s="6" customFormat="1" ht="16.5" customHeight="1" x14ac:dyDescent="0.2">
      <c r="F7" s="6" t="s">
        <v>4</v>
      </c>
      <c r="I7" s="7"/>
      <c r="J7" s="7"/>
      <c r="K7" s="7"/>
      <c r="L7" s="7"/>
      <c r="M7" s="7"/>
      <c r="N7" s="7"/>
    </row>
    <row r="8" spans="1:14" s="6" customFormat="1" ht="12.75" x14ac:dyDescent="0.2">
      <c r="F8" s="6" t="s">
        <v>5</v>
      </c>
      <c r="I8" s="7"/>
      <c r="J8" s="7"/>
      <c r="K8" s="7"/>
      <c r="L8" s="7"/>
      <c r="M8" s="7"/>
      <c r="N8" s="7"/>
    </row>
    <row r="9" spans="1:14" s="6" customFormat="1" ht="16.5" customHeight="1" x14ac:dyDescent="0.2">
      <c r="A9" s="6" t="s">
        <v>6</v>
      </c>
      <c r="F9" s="6" t="s">
        <v>7</v>
      </c>
      <c r="I9" s="7"/>
      <c r="J9" s="7"/>
      <c r="K9" s="7"/>
      <c r="L9" s="7"/>
      <c r="M9" s="7"/>
      <c r="N9" s="7"/>
    </row>
    <row r="10" spans="1:14" s="3" customFormat="1" ht="12" customHeight="1" x14ac:dyDescent="0.2">
      <c r="A10" s="33" t="s">
        <v>27</v>
      </c>
      <c r="F10" s="33" t="s">
        <v>27</v>
      </c>
      <c r="I10" s="2"/>
      <c r="J10" s="2"/>
      <c r="K10" s="2"/>
      <c r="L10" s="2"/>
      <c r="M10" s="2"/>
    </row>
    <row r="11" spans="1:14" s="3" customFormat="1" ht="12" customHeight="1" x14ac:dyDescent="0.2">
      <c r="I11" s="2"/>
      <c r="J11" s="2"/>
      <c r="K11" s="2"/>
      <c r="L11" s="2"/>
      <c r="M11" s="2"/>
    </row>
    <row r="12" spans="1:14" s="3" customFormat="1" ht="12" customHeight="1" x14ac:dyDescent="0.2">
      <c r="I12" s="2"/>
      <c r="J12" s="2"/>
      <c r="K12" s="2"/>
      <c r="L12" s="2"/>
      <c r="M12" s="2"/>
    </row>
    <row r="13" spans="1:14" s="3" customFormat="1" ht="12" customHeight="1" x14ac:dyDescent="0.2">
      <c r="I13" s="2"/>
      <c r="J13" s="2"/>
      <c r="K13" s="2"/>
      <c r="L13" s="2"/>
      <c r="M13" s="2"/>
    </row>
    <row r="14" spans="1:14" s="3" customFormat="1" ht="12.75" x14ac:dyDescent="0.2">
      <c r="I14" s="2"/>
      <c r="J14" s="2"/>
      <c r="K14" s="2"/>
      <c r="L14" s="2"/>
      <c r="M14" s="2"/>
    </row>
    <row r="15" spans="1:14" s="9" customFormat="1" ht="15.75" x14ac:dyDescent="0.25">
      <c r="A15" s="30" t="s">
        <v>18</v>
      </c>
      <c r="B15" s="30"/>
      <c r="C15" s="30"/>
      <c r="D15" s="30"/>
      <c r="E15" s="30"/>
      <c r="F15" s="30"/>
      <c r="G15" s="30"/>
      <c r="H15" s="8"/>
      <c r="I15" s="2"/>
      <c r="J15" s="2"/>
      <c r="K15" s="2"/>
      <c r="L15" s="2"/>
      <c r="M15" s="2"/>
    </row>
    <row r="16" spans="1:14" s="9" customFormat="1" ht="53.25" customHeight="1" x14ac:dyDescent="0.25">
      <c r="A16" s="31" t="s">
        <v>19</v>
      </c>
      <c r="B16" s="31"/>
      <c r="C16" s="31"/>
      <c r="D16" s="31"/>
      <c r="E16" s="31"/>
      <c r="F16" s="31"/>
      <c r="G16" s="31"/>
      <c r="H16" s="8"/>
      <c r="I16" s="2"/>
      <c r="J16" s="2"/>
      <c r="K16" s="2"/>
      <c r="L16" s="2"/>
      <c r="M16" s="2"/>
    </row>
    <row r="17" spans="1:26" s="9" customFormat="1" ht="15.75" x14ac:dyDescent="0.25">
      <c r="A17" s="10"/>
      <c r="B17" s="10"/>
      <c r="C17" s="10"/>
      <c r="D17" s="10"/>
      <c r="E17" s="10"/>
      <c r="F17" s="10"/>
      <c r="G17" s="10"/>
      <c r="H17" s="8"/>
      <c r="I17" s="2"/>
      <c r="J17" s="2"/>
      <c r="K17" s="2"/>
      <c r="L17" s="2"/>
      <c r="M17" s="2"/>
    </row>
    <row r="18" spans="1:26" s="9" customFormat="1" ht="14.25" customHeight="1" x14ac:dyDescent="0.25">
      <c r="I18" s="2"/>
      <c r="J18" s="2"/>
      <c r="K18" s="2"/>
      <c r="L18" s="2"/>
      <c r="M18" s="2"/>
    </row>
    <row r="19" spans="1:26" s="13" customFormat="1" ht="31.5" customHeight="1" x14ac:dyDescent="0.25">
      <c r="A19" s="11" t="s">
        <v>8</v>
      </c>
      <c r="B19" s="32" t="s">
        <v>9</v>
      </c>
      <c r="C19" s="32"/>
      <c r="D19" s="32"/>
      <c r="E19" s="32"/>
      <c r="F19" s="32"/>
      <c r="G19" s="12" t="s">
        <v>10</v>
      </c>
      <c r="I19" s="14" t="s">
        <v>20</v>
      </c>
      <c r="J19" s="14" t="s">
        <v>21</v>
      </c>
      <c r="K19" s="13" t="s">
        <v>22</v>
      </c>
      <c r="L19" s="13" t="s">
        <v>23</v>
      </c>
      <c r="M19" s="14" t="s">
        <v>11</v>
      </c>
      <c r="N19" s="14"/>
    </row>
    <row r="20" spans="1:26" s="3" customFormat="1" ht="27" customHeight="1" x14ac:dyDescent="0.2">
      <c r="A20" s="15">
        <v>1</v>
      </c>
      <c r="B20" s="26" t="s">
        <v>24</v>
      </c>
      <c r="C20" s="26"/>
      <c r="D20" s="26"/>
      <c r="E20" s="26"/>
      <c r="F20" s="26"/>
      <c r="G20" s="16">
        <f>M20</f>
        <v>72446.237500000017</v>
      </c>
      <c r="I20" s="17">
        <f>510000/1.2*0.2</f>
        <v>85000</v>
      </c>
      <c r="J20" s="17">
        <f>490000/1.2*0.2</f>
        <v>81666.666666666686</v>
      </c>
      <c r="K20" s="17">
        <f>460000/1.2*0.2</f>
        <v>76666.666666666672</v>
      </c>
      <c r="L20" s="17">
        <f>278709.7/1.2*0.2</f>
        <v>46451.616666666669</v>
      </c>
      <c r="M20" s="17">
        <f>(J20+I20+K20+L20)/4</f>
        <v>72446.237500000017</v>
      </c>
      <c r="N20" s="17"/>
    </row>
    <row r="21" spans="1:26" s="3" customFormat="1" ht="27" customHeight="1" x14ac:dyDescent="0.2">
      <c r="A21" s="15">
        <v>2</v>
      </c>
      <c r="B21" s="26" t="s">
        <v>25</v>
      </c>
      <c r="C21" s="26"/>
      <c r="D21" s="26"/>
      <c r="E21" s="26"/>
      <c r="F21" s="26"/>
      <c r="G21" s="16">
        <f>M21</f>
        <v>271673.390625</v>
      </c>
      <c r="I21" s="17">
        <f>510000/1.2*0.75</f>
        <v>318750</v>
      </c>
      <c r="J21" s="17">
        <f>490000/1.2*0.75</f>
        <v>306250</v>
      </c>
      <c r="K21" s="17">
        <f>460000/1.2*0.75</f>
        <v>287500</v>
      </c>
      <c r="L21" s="17">
        <f>278709.7/1.2*0.75</f>
        <v>174193.5625</v>
      </c>
      <c r="M21" s="17">
        <f t="shared" ref="M21:M23" si="0">(J21+I21+K21+L21)/4</f>
        <v>271673.390625</v>
      </c>
      <c r="N21" s="17"/>
    </row>
    <row r="22" spans="1:26" s="3" customFormat="1" ht="27" customHeight="1" x14ac:dyDescent="0.2">
      <c r="A22" s="15">
        <v>3</v>
      </c>
      <c r="B22" s="26" t="s">
        <v>26</v>
      </c>
      <c r="C22" s="26"/>
      <c r="D22" s="26"/>
      <c r="E22" s="26"/>
      <c r="F22" s="26"/>
      <c r="G22" s="16">
        <f>M22</f>
        <v>18111.559375000004</v>
      </c>
      <c r="I22" s="17">
        <f>510000/1.2*0.05</f>
        <v>21250</v>
      </c>
      <c r="J22" s="17">
        <f>490000/1.2*0.05</f>
        <v>20416.666666666672</v>
      </c>
      <c r="K22" s="17">
        <f>460000/1.2*0.05</f>
        <v>19166.666666666668</v>
      </c>
      <c r="L22" s="17">
        <f>278709.7/1.2*0.05</f>
        <v>11612.904166666667</v>
      </c>
      <c r="M22" s="17">
        <f t="shared" si="0"/>
        <v>18111.559375000004</v>
      </c>
      <c r="N22" s="17"/>
      <c r="Z22" s="3" t="s">
        <v>12</v>
      </c>
    </row>
    <row r="23" spans="1:26" s="3" customFormat="1" ht="27" customHeight="1" x14ac:dyDescent="0.2">
      <c r="A23" s="15"/>
      <c r="B23" s="27" t="s">
        <v>13</v>
      </c>
      <c r="C23" s="27"/>
      <c r="D23" s="27"/>
      <c r="E23" s="27"/>
      <c r="F23" s="27"/>
      <c r="G23" s="18">
        <f>SUM(G20:G22)</f>
        <v>362231.18750000006</v>
      </c>
      <c r="I23" s="17">
        <f>SUM(I20:I22)</f>
        <v>425000</v>
      </c>
      <c r="J23" s="17">
        <f>SUM(J20:J22)</f>
        <v>408333.33333333337</v>
      </c>
      <c r="K23" s="17">
        <f>SUM(K20:K22)</f>
        <v>383333.33333333337</v>
      </c>
      <c r="L23" s="17">
        <f>SUM(L20:L22)</f>
        <v>232258.08333333334</v>
      </c>
      <c r="M23" s="17">
        <f t="shared" si="0"/>
        <v>362231.1875</v>
      </c>
      <c r="N23" s="17"/>
    </row>
    <row r="24" spans="1:26" s="9" customFormat="1" ht="27" customHeight="1" x14ac:dyDescent="0.25">
      <c r="A24" s="15"/>
      <c r="B24" s="28" t="s">
        <v>14</v>
      </c>
      <c r="C24" s="28"/>
      <c r="D24" s="28"/>
      <c r="E24" s="28"/>
      <c r="F24" s="28"/>
      <c r="G24" s="16">
        <f>G23*0.2</f>
        <v>72446.237500000017</v>
      </c>
      <c r="I24" s="17"/>
      <c r="K24" s="17"/>
      <c r="L24" s="17"/>
      <c r="M24" s="17"/>
    </row>
    <row r="25" spans="1:26" s="9" customFormat="1" ht="27" customHeight="1" x14ac:dyDescent="0.25">
      <c r="A25" s="15"/>
      <c r="B25" s="24" t="s">
        <v>15</v>
      </c>
      <c r="C25" s="24"/>
      <c r="D25" s="24"/>
      <c r="E25" s="24"/>
      <c r="F25" s="24"/>
      <c r="G25" s="18">
        <f>G23+G24</f>
        <v>434677.42500000005</v>
      </c>
      <c r="I25" s="17">
        <f>I23*1.2</f>
        <v>510000</v>
      </c>
      <c r="J25" s="17">
        <f>J23*1.2</f>
        <v>490000</v>
      </c>
      <c r="K25" s="17">
        <f t="shared" ref="K25:L25" si="1">K23*1.2</f>
        <v>460000.00000000006</v>
      </c>
      <c r="L25" s="17">
        <f t="shared" si="1"/>
        <v>278709.7</v>
      </c>
      <c r="M25" s="17">
        <f>M23*1.2</f>
        <v>434677.42499999999</v>
      </c>
      <c r="O25" s="19"/>
    </row>
    <row r="26" spans="1:26" s="9" customFormat="1" ht="14.25" customHeight="1" x14ac:dyDescent="0.25">
      <c r="A26" s="20"/>
      <c r="B26" s="20"/>
      <c r="C26" s="20"/>
      <c r="D26" s="20"/>
      <c r="E26" s="20"/>
      <c r="F26" s="20"/>
      <c r="I26" s="2"/>
      <c r="J26" s="2"/>
      <c r="K26" s="2"/>
      <c r="L26" s="2"/>
      <c r="M26" s="2"/>
      <c r="O26" s="19"/>
    </row>
    <row r="27" spans="1:26" s="6" customFormat="1" ht="12.75" x14ac:dyDescent="0.2">
      <c r="G27" s="22"/>
      <c r="I27" s="7"/>
      <c r="J27" s="7"/>
      <c r="K27" s="7"/>
      <c r="L27" s="7"/>
      <c r="M27" s="7"/>
      <c r="N27" s="23"/>
    </row>
    <row r="28" spans="1:26" s="3" customFormat="1" ht="12.75" x14ac:dyDescent="0.2">
      <c r="G28" s="21"/>
      <c r="I28" s="2"/>
      <c r="J28" s="2"/>
      <c r="K28" s="2"/>
      <c r="L28" s="2"/>
      <c r="M28" s="2"/>
    </row>
    <row r="29" spans="1:26" x14ac:dyDescent="0.25">
      <c r="A29" s="25" t="s">
        <v>16</v>
      </c>
      <c r="B29" s="25"/>
      <c r="C29" s="25"/>
      <c r="D29" s="25"/>
      <c r="E29" s="25"/>
      <c r="F29" s="25"/>
      <c r="G29" s="25"/>
      <c r="N29" s="2"/>
    </row>
  </sheetData>
  <mergeCells count="11">
    <mergeCell ref="F2:G2"/>
    <mergeCell ref="A15:G15"/>
    <mergeCell ref="A16:G16"/>
    <mergeCell ref="B19:F19"/>
    <mergeCell ref="B20:F20"/>
    <mergeCell ref="B25:F25"/>
    <mergeCell ref="A29:G29"/>
    <mergeCell ref="B21:F21"/>
    <mergeCell ref="B22:F22"/>
    <mergeCell ref="B23:F23"/>
    <mergeCell ref="B24:F2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2</cp:revision>
  <cp:lastPrinted>2021-02-18T05:15:28Z</cp:lastPrinted>
  <dcterms:created xsi:type="dcterms:W3CDTF">2020-05-19T12:40:42Z</dcterms:created>
  <dcterms:modified xsi:type="dcterms:W3CDTF">2024-01-03T11:23:48Z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